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600" windowHeight="7950"/>
  </bookViews>
  <sheets>
    <sheet name="House Construction Cost" sheetId="1" r:id="rId1"/>
    <sheet name="Sheet1" sheetId="4" r:id="rId2"/>
  </sheets>
  <calcPr calcId="124519"/>
</workbook>
</file>

<file path=xl/calcChain.xml><?xml version="1.0" encoding="utf-8"?>
<calcChain xmlns="http://schemas.openxmlformats.org/spreadsheetml/2006/main">
  <c r="P18" i="1"/>
  <c r="V16" s="1"/>
  <c r="V6"/>
  <c r="P20"/>
  <c r="V18" s="1"/>
  <c r="P16"/>
  <c r="V20" s="1"/>
  <c r="P14"/>
  <c r="V14" s="1"/>
  <c r="P12"/>
  <c r="V12" s="1"/>
  <c r="P10"/>
  <c r="V10" s="1"/>
  <c r="P8"/>
  <c r="V8" s="1"/>
  <c r="N22" l="1"/>
  <c r="O22"/>
  <c r="V22"/>
  <c r="V23" s="1"/>
  <c r="V25" s="1"/>
  <c r="V28" l="1"/>
  <c r="V30" s="1"/>
  <c r="V26"/>
</calcChain>
</file>

<file path=xl/comments1.xml><?xml version="1.0" encoding="utf-8"?>
<comments xmlns="http://schemas.openxmlformats.org/spreadsheetml/2006/main">
  <authors>
    <author>01</author>
  </authors>
  <commentList>
    <comment ref="P7" authorId="0">
      <text>
        <r>
          <rPr>
            <b/>
            <sz val="14"/>
            <color indexed="81"/>
            <rFont val="Tahoma"/>
            <family val="2"/>
          </rPr>
          <t>Enter Your House Plot Area</t>
        </r>
      </text>
    </comment>
  </commentList>
</comments>
</file>

<file path=xl/sharedStrings.xml><?xml version="1.0" encoding="utf-8"?>
<sst xmlns="http://schemas.openxmlformats.org/spreadsheetml/2006/main" count="33" uniqueCount="22">
  <si>
    <t>MATERIAL</t>
  </si>
  <si>
    <t>FOR 1 SQ. FT.</t>
  </si>
  <si>
    <t>SQ. FT. AREA</t>
  </si>
  <si>
    <t>CEMENT(BAGS)</t>
  </si>
  <si>
    <t>SAND(CFT.)</t>
  </si>
  <si>
    <t>AGG.(CFT.)</t>
  </si>
  <si>
    <t>STEEL(KG)</t>
  </si>
  <si>
    <t>PAINT(LTR)</t>
  </si>
  <si>
    <t>TILES(SQFT.)</t>
  </si>
  <si>
    <t>MATERIAL COST</t>
  </si>
  <si>
    <t>RATE</t>
  </si>
  <si>
    <t>TOTAL COST</t>
  </si>
  <si>
    <t>ADDING 22.8 % FOR FITTINGS</t>
  </si>
  <si>
    <t>BRICK(SQFT.)</t>
  </si>
  <si>
    <t xml:space="preserve">MATERIAL QUANTITY </t>
  </si>
  <si>
    <t>1 For Sq. ft.</t>
  </si>
  <si>
    <t>Cost</t>
  </si>
  <si>
    <t xml:space="preserve">(NOTE: For 1 sq. ft area 7 bricks required)  </t>
  </si>
  <si>
    <t>MATERIAL COSTING</t>
  </si>
  <si>
    <t>TOTAL CONSTRUCTION COST</t>
  </si>
  <si>
    <t>COST OF CONSTRUCTION PER SQ.FT.</t>
  </si>
  <si>
    <t xml:space="preserve"> Labour Cost ( 40 %)</t>
  </si>
</sst>
</file>

<file path=xl/styles.xml><?xml version="1.0" encoding="utf-8"?>
<styleSheet xmlns="http://schemas.openxmlformats.org/spreadsheetml/2006/main">
  <numFmts count="1">
    <numFmt numFmtId="164" formatCode="[$Rs.-4009]\ #,##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0"/>
      <name val="Algerian"/>
      <family val="5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indexed="81"/>
      <name val="Tahoma"/>
      <family val="2"/>
    </font>
    <font>
      <sz val="16"/>
      <name val="Eras Bold ITC"/>
      <family val="2"/>
    </font>
    <font>
      <sz val="16"/>
      <name val="Swis721 Blk BT"/>
      <family val="2"/>
    </font>
    <font>
      <b/>
      <sz val="18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5" borderId="0" xfId="0" applyFont="1" applyFill="1" applyAlignment="1">
      <alignment wrapText="1"/>
    </xf>
    <xf numFmtId="0" fontId="3" fillId="11" borderId="1" xfId="0" applyFont="1" applyFill="1" applyBorder="1" applyAlignment="1">
      <alignment horizontal="center" vertical="center"/>
    </xf>
    <xf numFmtId="0" fontId="0" fillId="0" borderId="0" xfId="0" applyBorder="1"/>
    <xf numFmtId="0" fontId="5" fillId="0" borderId="1" xfId="0" applyFont="1" applyBorder="1"/>
    <xf numFmtId="0" fontId="8" fillId="11" borderId="13" xfId="0" applyFont="1" applyFill="1" applyBorder="1" applyAlignment="1">
      <alignment horizontal="center" vertical="center"/>
    </xf>
    <xf numFmtId="0" fontId="9" fillId="0" borderId="12" xfId="0" applyFont="1" applyBorder="1"/>
    <xf numFmtId="0" fontId="9" fillId="0" borderId="1" xfId="0" applyFont="1" applyBorder="1"/>
    <xf numFmtId="0" fontId="4" fillId="9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4" fillId="0" borderId="5" xfId="0" applyFont="1" applyBorder="1" applyAlignment="1"/>
    <xf numFmtId="0" fontId="3" fillId="11" borderId="5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0" borderId="12" xfId="0" applyFont="1" applyBorder="1"/>
    <xf numFmtId="0" fontId="12" fillId="0" borderId="13" xfId="0" applyFont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0" borderId="12" xfId="0" applyFont="1" applyBorder="1" applyAlignment="1"/>
    <xf numFmtId="0" fontId="12" fillId="7" borderId="12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8" fillId="11" borderId="12" xfId="0" applyFont="1" applyFill="1" applyBorder="1" applyAlignment="1">
      <alignment horizontal="center" vertical="center"/>
    </xf>
    <xf numFmtId="0" fontId="8" fillId="0" borderId="12" xfId="0" applyFont="1" applyBorder="1"/>
    <xf numFmtId="0" fontId="8" fillId="0" borderId="13" xfId="0" applyFont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8" fillId="12" borderId="13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/>
    <xf numFmtId="0" fontId="1" fillId="0" borderId="5" xfId="0" applyFont="1" applyBorder="1"/>
    <xf numFmtId="0" fontId="3" fillId="6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8" fillId="13" borderId="13" xfId="0" applyFont="1" applyFill="1" applyBorder="1" applyAlignment="1">
      <alignment horizontal="center"/>
    </xf>
    <xf numFmtId="0" fontId="4" fillId="0" borderId="21" xfId="0" applyFont="1" applyFill="1" applyBorder="1"/>
    <xf numFmtId="0" fontId="11" fillId="13" borderId="0" xfId="0" applyFont="1" applyFill="1" applyBorder="1" applyAlignment="1">
      <alignment horizontal="center"/>
    </xf>
    <xf numFmtId="0" fontId="16" fillId="14" borderId="4" xfId="0" applyFont="1" applyFill="1" applyBorder="1" applyAlignment="1">
      <alignment horizontal="center"/>
    </xf>
    <xf numFmtId="0" fontId="12" fillId="9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12" fillId="6" borderId="1" xfId="0" applyFont="1" applyFill="1" applyBorder="1" applyAlignment="1" applyProtection="1">
      <alignment horizontal="center" vertical="center"/>
      <protection locked="0"/>
    </xf>
    <xf numFmtId="0" fontId="12" fillId="7" borderId="1" xfId="0" applyFont="1" applyFill="1" applyBorder="1" applyAlignment="1" applyProtection="1">
      <alignment horizontal="center" vertical="center"/>
      <protection locked="0"/>
    </xf>
    <xf numFmtId="0" fontId="8" fillId="11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0" borderId="17" xfId="0" applyFont="1" applyBorder="1"/>
    <xf numFmtId="164" fontId="10" fillId="2" borderId="8" xfId="0" applyNumberFormat="1" applyFont="1" applyFill="1" applyBorder="1" applyAlignment="1">
      <alignment horizontal="center" vertical="center"/>
    </xf>
    <xf numFmtId="164" fontId="7" fillId="3" borderId="20" xfId="0" applyNumberFormat="1" applyFont="1" applyFill="1" applyBorder="1" applyAlignment="1">
      <alignment horizontal="center"/>
    </xf>
    <xf numFmtId="164" fontId="7" fillId="12" borderId="8" xfId="0" applyNumberFormat="1" applyFont="1" applyFill="1" applyBorder="1" applyAlignment="1">
      <alignment horizontal="center"/>
    </xf>
    <xf numFmtId="164" fontId="7" fillId="4" borderId="31" xfId="0" applyNumberFormat="1" applyFont="1" applyFill="1" applyBorder="1"/>
    <xf numFmtId="164" fontId="7" fillId="3" borderId="31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15" borderId="28" xfId="0" applyFont="1" applyFill="1" applyBorder="1" applyAlignment="1">
      <alignment horizontal="center"/>
    </xf>
    <xf numFmtId="0" fontId="7" fillId="15" borderId="29" xfId="0" applyFont="1" applyFill="1" applyBorder="1" applyAlignment="1">
      <alignment horizontal="center"/>
    </xf>
    <xf numFmtId="0" fontId="7" fillId="15" borderId="30" xfId="0" applyFont="1" applyFill="1" applyBorder="1" applyAlignment="1">
      <alignment horizontal="center"/>
    </xf>
    <xf numFmtId="0" fontId="7" fillId="16" borderId="28" xfId="0" applyFont="1" applyFill="1" applyBorder="1" applyAlignment="1">
      <alignment horizontal="center"/>
    </xf>
    <xf numFmtId="0" fontId="7" fillId="16" borderId="29" xfId="0" applyFont="1" applyFill="1" applyBorder="1" applyAlignment="1">
      <alignment horizontal="center"/>
    </xf>
    <xf numFmtId="0" fontId="7" fillId="16" borderId="30" xfId="0" applyFont="1" applyFill="1" applyBorder="1" applyAlignment="1">
      <alignment horizontal="center"/>
    </xf>
    <xf numFmtId="164" fontId="10" fillId="2" borderId="7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10" borderId="25" xfId="0" applyFont="1" applyFill="1" applyBorder="1" applyAlignment="1">
      <alignment horizontal="center"/>
    </xf>
    <xf numFmtId="0" fontId="10" fillId="10" borderId="26" xfId="0" applyFont="1" applyFill="1" applyBorder="1" applyAlignment="1">
      <alignment horizontal="center"/>
    </xf>
    <xf numFmtId="0" fontId="10" fillId="10" borderId="27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7" fillId="14" borderId="14" xfId="0" applyFont="1" applyFill="1" applyBorder="1" applyAlignment="1">
      <alignment horizontal="center"/>
    </xf>
    <xf numFmtId="0" fontId="7" fillId="14" borderId="15" xfId="0" applyFont="1" applyFill="1" applyBorder="1" applyAlignment="1">
      <alignment horizontal="center"/>
    </xf>
    <xf numFmtId="0" fontId="7" fillId="14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1</xdr:row>
      <xdr:rowOff>201084</xdr:rowOff>
    </xdr:from>
    <xdr:to>
      <xdr:col>10</xdr:col>
      <xdr:colOff>0</xdr:colOff>
      <xdr:row>19</xdr:row>
      <xdr:rowOff>31750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1" y="402167"/>
          <a:ext cx="5789082" cy="3862916"/>
        </a:xfrm>
        <a:prstGeom prst="rect">
          <a:avLst/>
        </a:prstGeom>
        <a:solidFill>
          <a:schemeClr val="accent2"/>
        </a:solidFill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89478</xdr:colOff>
      <xdr:row>0</xdr:row>
      <xdr:rowOff>158750</xdr:rowOff>
    </xdr:from>
    <xdr:to>
      <xdr:col>18</xdr:col>
      <xdr:colOff>582084</xdr:colOff>
      <xdr:row>20</xdr:row>
      <xdr:rowOff>264584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08645" y="158750"/>
          <a:ext cx="1720272" cy="46143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3</xdr:col>
      <xdr:colOff>31755</xdr:colOff>
      <xdr:row>12</xdr:row>
      <xdr:rowOff>42332</xdr:rowOff>
    </xdr:from>
    <xdr:to>
      <xdr:col>4</xdr:col>
      <xdr:colOff>137586</xdr:colOff>
      <xdr:row>13</xdr:row>
      <xdr:rowOff>84666</xdr:rowOff>
    </xdr:to>
    <xdr:sp macro="" textlink="">
      <xdr:nvSpPr>
        <xdr:cNvPr id="5" name="TextBox 4"/>
        <xdr:cNvSpPr txBox="1"/>
      </xdr:nvSpPr>
      <xdr:spPr>
        <a:xfrm>
          <a:off x="1873255" y="2582332"/>
          <a:ext cx="719664" cy="232834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r>
            <a:rPr lang="en-US" sz="1300" b="1">
              <a:solidFill>
                <a:schemeClr val="tx2">
                  <a:lumMod val="75000"/>
                </a:schemeClr>
              </a:solidFill>
            </a:rPr>
            <a:t>7,43,000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topLeftCell="B1" zoomScale="90" zoomScaleNormal="90" workbookViewId="0">
      <selection activeCell="U19" sqref="U19"/>
    </sheetView>
  </sheetViews>
  <sheetFormatPr defaultRowHeight="15"/>
  <cols>
    <col min="10" max="10" width="8.28515625" customWidth="1"/>
    <col min="11" max="11" width="2.140625" hidden="1" customWidth="1"/>
    <col min="12" max="12" width="9.140625" hidden="1" customWidth="1"/>
    <col min="13" max="13" width="6" hidden="1" customWidth="1"/>
    <col min="14" max="14" width="21.140625" customWidth="1"/>
    <col min="15" max="15" width="15" customWidth="1"/>
    <col min="16" max="16" width="14" customWidth="1"/>
    <col min="20" max="20" width="19" customWidth="1"/>
    <col min="21" max="21" width="10.7109375" customWidth="1"/>
    <col min="22" max="22" width="19.42578125" customWidth="1"/>
  </cols>
  <sheetData>
    <row r="1" spans="1:22" ht="15.75" thickBot="1"/>
    <row r="2" spans="1:22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64" t="s">
        <v>14</v>
      </c>
      <c r="O2" s="65"/>
      <c r="P2" s="66"/>
      <c r="Q2" s="1"/>
      <c r="R2" s="1"/>
      <c r="S2" s="1"/>
      <c r="T2" s="70" t="s">
        <v>9</v>
      </c>
      <c r="U2" s="71"/>
      <c r="V2" s="72"/>
    </row>
    <row r="3" spans="1:22" ht="5.25" customHeight="1">
      <c r="N3" s="67"/>
      <c r="O3" s="68"/>
      <c r="P3" s="69"/>
      <c r="T3" s="73"/>
      <c r="U3" s="74"/>
      <c r="V3" s="75"/>
    </row>
    <row r="4" spans="1:22" ht="9" customHeight="1">
      <c r="N4" s="67"/>
      <c r="O4" s="68"/>
      <c r="P4" s="69"/>
      <c r="T4" s="73"/>
      <c r="U4" s="74"/>
      <c r="V4" s="75"/>
    </row>
    <row r="5" spans="1:22" ht="15" customHeight="1">
      <c r="N5" s="88" t="s">
        <v>0</v>
      </c>
      <c r="O5" s="90" t="s">
        <v>10</v>
      </c>
      <c r="P5" s="92" t="s">
        <v>2</v>
      </c>
      <c r="T5" s="88" t="s">
        <v>0</v>
      </c>
      <c r="U5" s="90" t="s">
        <v>10</v>
      </c>
      <c r="V5" s="32" t="s">
        <v>2</v>
      </c>
    </row>
    <row r="6" spans="1:22" ht="19.5">
      <c r="N6" s="89" t="s">
        <v>0</v>
      </c>
      <c r="O6" s="91" t="s">
        <v>1</v>
      </c>
      <c r="P6" s="93"/>
      <c r="T6" s="89"/>
      <c r="U6" s="91"/>
      <c r="V6" s="31">
        <f>P7</f>
        <v>700</v>
      </c>
    </row>
    <row r="7" spans="1:22" ht="19.5">
      <c r="N7" s="4"/>
      <c r="O7" s="9" t="s">
        <v>15</v>
      </c>
      <c r="P7" s="33">
        <v>700</v>
      </c>
      <c r="T7" s="6"/>
      <c r="U7" s="7"/>
      <c r="V7" s="38" t="s">
        <v>16</v>
      </c>
    </row>
    <row r="8" spans="1:22" ht="25.5" customHeight="1">
      <c r="N8" s="8" t="s">
        <v>3</v>
      </c>
      <c r="O8" s="8">
        <v>0.4</v>
      </c>
      <c r="P8" s="8">
        <f>O8*P7</f>
        <v>280</v>
      </c>
      <c r="T8" s="17" t="s">
        <v>3</v>
      </c>
      <c r="U8" s="42">
        <v>300</v>
      </c>
      <c r="V8" s="18">
        <f>P8*U8</f>
        <v>84000</v>
      </c>
    </row>
    <row r="9" spans="1:22" ht="15" customHeight="1">
      <c r="N9" s="9"/>
      <c r="O9" s="10"/>
      <c r="P9" s="10"/>
      <c r="T9" s="19"/>
      <c r="U9" s="43"/>
      <c r="V9" s="20"/>
    </row>
    <row r="10" spans="1:22" ht="20.25" customHeight="1">
      <c r="N10" s="11" t="s">
        <v>4</v>
      </c>
      <c r="O10" s="12">
        <v>1.8</v>
      </c>
      <c r="P10" s="12">
        <f>O10*P7</f>
        <v>1260</v>
      </c>
      <c r="T10" s="21" t="s">
        <v>4</v>
      </c>
      <c r="U10" s="44">
        <v>50</v>
      </c>
      <c r="V10" s="22">
        <f>P10*U10</f>
        <v>63000</v>
      </c>
    </row>
    <row r="11" spans="1:22" ht="15" customHeight="1">
      <c r="N11" s="9"/>
      <c r="O11" s="10"/>
      <c r="P11" s="10"/>
      <c r="T11" s="19"/>
      <c r="U11" s="43"/>
      <c r="V11" s="20"/>
    </row>
    <row r="12" spans="1:22" ht="22.5" customHeight="1">
      <c r="N12" s="36" t="s">
        <v>5</v>
      </c>
      <c r="O12" s="37">
        <v>1.35</v>
      </c>
      <c r="P12" s="37">
        <f>O12*P7</f>
        <v>945.00000000000011</v>
      </c>
      <c r="T12" s="23" t="s">
        <v>5</v>
      </c>
      <c r="U12" s="45">
        <v>30</v>
      </c>
      <c r="V12" s="24">
        <f>P12*U12</f>
        <v>28350.000000000004</v>
      </c>
    </row>
    <row r="13" spans="1:22" ht="15" customHeight="1">
      <c r="N13" s="13"/>
      <c r="O13" s="10"/>
      <c r="P13" s="10"/>
      <c r="T13" s="25"/>
      <c r="U13" s="43"/>
      <c r="V13" s="20"/>
    </row>
    <row r="14" spans="1:22" ht="22.5" customHeight="1">
      <c r="N14" s="55" t="s">
        <v>6</v>
      </c>
      <c r="O14" s="56">
        <v>4</v>
      </c>
      <c r="P14" s="56">
        <f>O14*P7</f>
        <v>2800</v>
      </c>
      <c r="T14" s="26" t="s">
        <v>6</v>
      </c>
      <c r="U14" s="46">
        <v>45</v>
      </c>
      <c r="V14" s="27">
        <f>P14*U14</f>
        <v>126000</v>
      </c>
    </row>
    <row r="15" spans="1:22" ht="15.75" customHeight="1">
      <c r="N15" s="9"/>
      <c r="O15" s="10"/>
      <c r="P15" s="10"/>
      <c r="T15" s="19"/>
      <c r="U15" s="43"/>
      <c r="V15" s="20"/>
    </row>
    <row r="16" spans="1:22" ht="23.25" customHeight="1">
      <c r="N16" s="14" t="s">
        <v>7</v>
      </c>
      <c r="O16" s="2">
        <v>0.18</v>
      </c>
      <c r="P16" s="2">
        <f>O16*P7</f>
        <v>126</v>
      </c>
      <c r="T16" s="28" t="s">
        <v>13</v>
      </c>
      <c r="U16" s="47">
        <v>7</v>
      </c>
      <c r="V16" s="5">
        <f>(P18*7)*U16</f>
        <v>49735</v>
      </c>
    </row>
    <row r="17" spans="10:22" ht="16.5" customHeight="1">
      <c r="N17" s="15"/>
      <c r="O17" s="16"/>
      <c r="P17" s="16"/>
      <c r="T17" s="29"/>
      <c r="U17" s="48"/>
      <c r="V17" s="30"/>
    </row>
    <row r="18" spans="10:22" ht="22.5" customHeight="1">
      <c r="N18" s="14" t="s">
        <v>13</v>
      </c>
      <c r="O18" s="2">
        <v>1.45</v>
      </c>
      <c r="P18" s="2">
        <f>O18*P7</f>
        <v>1015</v>
      </c>
      <c r="T18" s="28" t="s">
        <v>8</v>
      </c>
      <c r="U18" s="47">
        <v>45</v>
      </c>
      <c r="V18" s="5">
        <f>P20*U18</f>
        <v>40950</v>
      </c>
    </row>
    <row r="19" spans="10:22" ht="17.25" customHeight="1">
      <c r="N19" s="15"/>
      <c r="O19" s="16"/>
      <c r="P19" s="16"/>
      <c r="T19" s="29"/>
      <c r="U19" s="48"/>
      <c r="V19" s="30"/>
    </row>
    <row r="20" spans="10:22" ht="21.75" customHeight="1">
      <c r="N20" s="2" t="s">
        <v>8</v>
      </c>
      <c r="O20" s="2">
        <v>1.3</v>
      </c>
      <c r="P20" s="2">
        <f>O20*P7</f>
        <v>910</v>
      </c>
      <c r="T20" s="28" t="s">
        <v>7</v>
      </c>
      <c r="U20" s="47">
        <v>250</v>
      </c>
      <c r="V20" s="5">
        <f>P16*U20</f>
        <v>31500</v>
      </c>
    </row>
    <row r="21" spans="10:22" ht="28.5" customHeight="1" thickBot="1">
      <c r="N21" s="39" t="s">
        <v>17</v>
      </c>
      <c r="O21" s="3"/>
      <c r="P21" s="3"/>
      <c r="T21" s="34"/>
      <c r="U21" s="35"/>
      <c r="V21" s="49"/>
    </row>
    <row r="22" spans="10:22" ht="25.5" customHeight="1" thickBot="1">
      <c r="N22" s="40">
        <f>P18</f>
        <v>1015</v>
      </c>
      <c r="O22" s="41">
        <f>P18*7</f>
        <v>7105</v>
      </c>
      <c r="P22" s="3"/>
      <c r="R22" s="76" t="s">
        <v>11</v>
      </c>
      <c r="S22" s="77"/>
      <c r="T22" s="77"/>
      <c r="U22" s="78"/>
      <c r="V22" s="50">
        <f>SUM(V8:V20)</f>
        <v>423535</v>
      </c>
    </row>
    <row r="23" spans="10:22" ht="19.5" customHeight="1">
      <c r="N23" s="3"/>
      <c r="O23" s="3"/>
      <c r="P23" s="3"/>
      <c r="R23" s="79" t="s">
        <v>12</v>
      </c>
      <c r="S23" s="80"/>
      <c r="T23" s="80"/>
      <c r="U23" s="81"/>
      <c r="V23" s="63">
        <f>(V22*0.228)</f>
        <v>96565.98000000001</v>
      </c>
    </row>
    <row r="24" spans="10:22" ht="12" customHeight="1" thickBot="1">
      <c r="N24" s="3"/>
      <c r="O24" s="3"/>
      <c r="P24" s="3"/>
      <c r="R24" s="82"/>
      <c r="S24" s="83"/>
      <c r="T24" s="83"/>
      <c r="U24" s="84"/>
      <c r="V24" s="63"/>
    </row>
    <row r="25" spans="10:22" ht="24" customHeight="1" thickBot="1">
      <c r="J25" s="3"/>
      <c r="K25" s="3"/>
      <c r="L25" s="3"/>
      <c r="M25" s="3"/>
      <c r="N25" s="3"/>
      <c r="O25" s="3"/>
      <c r="P25" s="3"/>
      <c r="Q25" s="3"/>
      <c r="R25" s="85" t="s">
        <v>18</v>
      </c>
      <c r="S25" s="86"/>
      <c r="T25" s="86"/>
      <c r="U25" s="87"/>
      <c r="V25" s="52">
        <f>(V22+V23)</f>
        <v>520100.98</v>
      </c>
    </row>
    <row r="26" spans="10:22" ht="21.75" thickBot="1">
      <c r="J26" s="3"/>
      <c r="K26" s="3"/>
      <c r="L26" s="3"/>
      <c r="M26" s="3"/>
      <c r="N26" s="3"/>
      <c r="O26" s="3"/>
      <c r="P26" s="3"/>
      <c r="Q26" s="3"/>
      <c r="R26" s="94" t="s">
        <v>21</v>
      </c>
      <c r="S26" s="95"/>
      <c r="T26" s="95"/>
      <c r="U26" s="96"/>
      <c r="V26" s="51">
        <f>V25*0.4</f>
        <v>208040.39199999999</v>
      </c>
    </row>
    <row r="27" spans="10:22" ht="15.75" thickBot="1">
      <c r="J27" s="3"/>
      <c r="K27" s="3"/>
      <c r="L27" s="3"/>
      <c r="M27" s="3"/>
      <c r="N27" s="3"/>
      <c r="O27" s="3"/>
      <c r="P27" s="3"/>
      <c r="Q27" s="3"/>
    </row>
    <row r="28" spans="10:22" ht="21.75" thickBot="1">
      <c r="J28" s="3"/>
      <c r="K28" s="3"/>
      <c r="L28" s="3"/>
      <c r="M28" s="3"/>
      <c r="N28" s="3"/>
      <c r="O28" s="3"/>
      <c r="P28" s="3"/>
      <c r="Q28" s="3"/>
      <c r="R28" s="57" t="s">
        <v>19</v>
      </c>
      <c r="S28" s="58"/>
      <c r="T28" s="58"/>
      <c r="U28" s="59"/>
      <c r="V28" s="53">
        <f>SUM(V25:V26)</f>
        <v>728141.37199999997</v>
      </c>
    </row>
    <row r="29" spans="10:22" ht="15.75" thickBot="1">
      <c r="J29" s="3"/>
      <c r="K29" s="3"/>
      <c r="L29" s="3"/>
      <c r="M29" s="3"/>
      <c r="N29" s="3"/>
      <c r="O29" s="3"/>
      <c r="P29" s="3"/>
      <c r="Q29" s="3"/>
    </row>
    <row r="30" spans="10:22" ht="21.75" thickBot="1">
      <c r="R30" s="60" t="s">
        <v>20</v>
      </c>
      <c r="S30" s="61"/>
      <c r="T30" s="61"/>
      <c r="U30" s="62"/>
      <c r="V30" s="54">
        <f>V28/V6</f>
        <v>1040.2019599999999</v>
      </c>
    </row>
  </sheetData>
  <sheetProtection password="D224" sheet="1" objects="1" scenarios="1"/>
  <mergeCells count="14">
    <mergeCell ref="R28:U28"/>
    <mergeCell ref="R30:U30"/>
    <mergeCell ref="V23:V24"/>
    <mergeCell ref="N2:P4"/>
    <mergeCell ref="T2:V4"/>
    <mergeCell ref="R22:U22"/>
    <mergeCell ref="R23:U24"/>
    <mergeCell ref="R25:U25"/>
    <mergeCell ref="T5:T6"/>
    <mergeCell ref="U5:U6"/>
    <mergeCell ref="N5:N6"/>
    <mergeCell ref="O5:O6"/>
    <mergeCell ref="P5:P6"/>
    <mergeCell ref="R26:U26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0" sqref="D10:F1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House Construction Cost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01</cp:lastModifiedBy>
  <dcterms:created xsi:type="dcterms:W3CDTF">2019-05-23T06:05:05Z</dcterms:created>
  <dcterms:modified xsi:type="dcterms:W3CDTF">2019-08-28T09:10:06Z</dcterms:modified>
</cp:coreProperties>
</file>